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UnderhillE\AppData\Roaming\iManage\Work\Recent\Chief Executive\"/>
    </mc:Choice>
  </mc:AlternateContent>
  <xr:revisionPtr revIDLastSave="0" documentId="13_ncr:1_{D1F48F89-F95E-4987-BBCD-7186E2F6C337}" xr6:coauthVersionLast="47" xr6:coauthVersionMax="47" xr10:uidLastSave="{00000000-0000-0000-0000-000000000000}"/>
  <bookViews>
    <workbookView xWindow="-1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expenses'!$A$1:$E$24</definedName>
    <definedName name="_xlnm.Print_Area" localSheetId="5">'Gifts and benefits'!$A$1:$F$27</definedName>
    <definedName name="_xlnm.Print_Area" localSheetId="0">'Guidance for agencies'!$A$1:$A$58</definedName>
    <definedName name="_xlnm.Print_Area" localSheetId="3">Hospitality!$A$1:$E$23</definedName>
    <definedName name="_xlnm.Print_Area" localSheetId="1">'Summary and sign-off'!$A$1:$F$23</definedName>
    <definedName name="_xlnm.Print_Area" localSheetId="2">Travel!$A$1:$E$60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 l="1"/>
  <c r="C18" i="3"/>
  <c r="C16" i="2"/>
  <c r="C35" i="1"/>
  <c r="C49" i="1"/>
  <c r="C15" i="1"/>
  <c r="B6" i="13" l="1"/>
  <c r="E60" i="13"/>
  <c r="C60" i="13"/>
  <c r="C18" i="4"/>
  <c r="C17" i="4"/>
  <c r="B60" i="13" l="1"/>
  <c r="B59" i="13"/>
  <c r="D59" i="13"/>
  <c r="B58" i="13"/>
  <c r="D58" i="13"/>
  <c r="D57" i="13"/>
  <c r="B57" i="13"/>
  <c r="D56" i="13"/>
  <c r="B56" i="13"/>
  <c r="D55" i="13"/>
  <c r="B55" i="13"/>
  <c r="B2" i="4"/>
  <c r="B3" i="4"/>
  <c r="B2" i="3"/>
  <c r="B3" i="3"/>
  <c r="B2" i="2"/>
  <c r="B3" i="2"/>
  <c r="B2" i="1"/>
  <c r="B3" i="1"/>
  <c r="F58" i="13" l="1"/>
  <c r="D16" i="2" s="1"/>
  <c r="F60" i="13"/>
  <c r="E16" i="4" s="1"/>
  <c r="F59" i="13"/>
  <c r="D18" i="3" s="1"/>
  <c r="F57" i="13"/>
  <c r="D49" i="1" s="1"/>
  <c r="F56" i="13"/>
  <c r="D35" i="1" s="1"/>
  <c r="F55" i="13"/>
  <c r="D15" i="1" s="1"/>
  <c r="C13" i="13"/>
  <c r="C12" i="13"/>
  <c r="C11" i="13"/>
  <c r="C16" i="13" l="1"/>
  <c r="C17" i="13"/>
  <c r="B5" i="4" l="1"/>
  <c r="B4" i="4"/>
  <c r="B5" i="3"/>
  <c r="B4" i="3"/>
  <c r="B5" i="2"/>
  <c r="B4" i="2"/>
  <c r="B5" i="1"/>
  <c r="B4" i="1"/>
  <c r="C15" i="13" l="1"/>
  <c r="F12" i="13" l="1"/>
  <c r="C16" i="4"/>
  <c r="F11" i="13" s="1"/>
  <c r="F13" i="13" l="1"/>
  <c r="B49" i="1"/>
  <c r="B17" i="13" s="1"/>
  <c r="B35" i="1"/>
  <c r="B16" i="13" s="1"/>
  <c r="B15" i="1"/>
  <c r="B15" i="13" s="1"/>
  <c r="B18" i="3" l="1"/>
  <c r="B13" i="13" s="1"/>
  <c r="B16" i="2"/>
  <c r="B12" i="13" s="1"/>
  <c r="B11" i="13" l="1"/>
  <c r="B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<sst xmlns="http://schemas.openxmlformats.org/spreadsheetml/2006/main" count="271" uniqueCount="198">
  <si>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</si>
  <si>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</si>
  <si>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</si>
  <si>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</si>
  <si>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</si>
  <si>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</si>
  <si>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</si>
  <si>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</si>
  <si>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</si>
  <si>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</si>
  <si>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</si>
  <si>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</si>
  <si>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</si>
  <si>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</si>
  <si>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</si>
  <si>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</si>
  <si>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</si>
  <si>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</si>
  <si>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</si>
  <si>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</si>
  <si>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</si>
  <si>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</si>
  <si>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</si>
  <si>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</si>
  <si>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</si>
  <si>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</si>
  <si>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</si>
  <si>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</si>
  <si>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</si>
  <si>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</si>
  <si>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</si>
  <si>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</si>
  <si>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</si>
  <si>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</si>
  <si>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</si>
  <si>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</si>
  <si>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</si>
  <si>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</si>
  <si>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</si>
  <si>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</si>
  <si>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</si>
  <si>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</si>
  <si>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</si>
  <si>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</si>
  <si>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</si>
  <si>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</si>
  <si>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</si>
  <si>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</si>
  <si>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</si>
  <si>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</si>
  <si>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</si>
  <si>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</si>
  <si>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</si>
  <si>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</si>
  <si>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</si>
  <si>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</si>
  <si>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</si>
  <si>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</si>
  <si>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</si>
  <si>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</si>
  <si>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</si>
  <si>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</si>
  <si>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</si>
  <si>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</si>
  <si>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</si>
  <si>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</si>
  <si>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</si>
  <si>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</si>
  <si>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</si>
  <si>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</si>
  <si>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</si>
  <si>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</si>
  <si>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</si>
  <si>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</si>
  <si>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</si>
  <si>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</si>
  <si>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</si>
  <si>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</si>
  <si>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</si>
  <si>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</si>
  <si>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</si>
  <si>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</si>
  <si>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</si>
  <si>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</si>
  <si>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</si>
  <si>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</si>
  <si>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</si>
  <si>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</si>
  <si>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</si>
  <si>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</si>
  <si>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</si>
  <si>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</si>
  <si>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</si>
  <si>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</si>
  <si>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</si>
  <si>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</si>
  <si>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</si>
  <si>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</si>
  <si>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</si>
  <si>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</si>
  <si>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</si>
  <si>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</si>
  <si>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</si>
  <si>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</si>
  <si>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</si>
  <si>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</si>
  <si>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</si>
  <si>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</si>
  <si>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</si>
  <si>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</si>
  <si>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</si>
  <si>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</si>
  <si>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</si>
  <si>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</si>
  <si>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</si>
  <si>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</si>
  <si>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</si>
  <si>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</si>
  <si>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</si>
  <si>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</si>
  <si>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</si>
  <si>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</si>
  <si>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</si>
  <si>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</si>
  <si>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</si>
  <si>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</si>
  <si>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</si>
  <si>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</si>
  <si>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</si>
  <si>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</si>
  <si>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</si>
  <si>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</si>
  <si>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</si>
  <si>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</si>
  <si>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</si>
  <si>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</si>
  <si>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</si>
  <si>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</si>
  <si>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</si>
  <si>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</si>
  <si>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</si>
  <si>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</si>
  <si>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</si>
  <si>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</si>
  <si>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</si>
  <si>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</si>
  <si>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</si>
  <si>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</si>
  <si>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</si>
  <si>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</si>
  <si>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</si>
  <si>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</si>
  <si>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</si>
  <si>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</si>
  <si>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</si>
  <si>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</si>
  <si>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</si>
  <si>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</si>
  <si>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</si>
  <si>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</si>
  <si>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</si>
  <si>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</si>
  <si>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</si>
  <si>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</si>
  <si>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</si>
  <si>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</si>
  <si>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</si>
  <si>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</si>
  <si>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</si>
  <si>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</si>
  <si>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</si>
  <si>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Crown Law</t>
  </si>
  <si>
    <t>Una Jagose KC</t>
  </si>
  <si>
    <t>Ability to practice law in New Zealand - 1 July 2022 - 30 June 2023</t>
  </si>
  <si>
    <t>NZ Law Society Practicing Certification</t>
  </si>
  <si>
    <t>Membership fees</t>
  </si>
  <si>
    <t>Membership of NZ Bar Association</t>
  </si>
  <si>
    <t>Use of iphone and laptop (simcard)</t>
  </si>
  <si>
    <t>Phone and email</t>
  </si>
  <si>
    <t>Koru Club Membership</t>
  </si>
  <si>
    <t>Tandem Travel fees - flights changed/cancelled</t>
  </si>
  <si>
    <t>Flights</t>
  </si>
  <si>
    <t>Taxi</t>
  </si>
  <si>
    <t>Auckland</t>
  </si>
  <si>
    <t>Bus</t>
  </si>
  <si>
    <t>Attend Attorney-General King's Counsel ceremony and AKL CLO Office</t>
  </si>
  <si>
    <t>Wellington/Auckland</t>
  </si>
  <si>
    <t>Speak at High Court Swearing In and visit AKL CLO Office</t>
  </si>
  <si>
    <t>Parking at airport</t>
  </si>
  <si>
    <t>Wellington</t>
  </si>
  <si>
    <t>Meeting with Manukau Crown Solicitor</t>
  </si>
  <si>
    <t>Accommodation</t>
  </si>
  <si>
    <t>Travel agency fees</t>
  </si>
  <si>
    <t>Taxis</t>
  </si>
  <si>
    <t>Attend Attorney-General King's Counsel ceremony and AKL CLO Office (travel with MoJ officials too)</t>
  </si>
  <si>
    <t>Meeting with NZ Law Society &amp; Bar Association to discuss 2024 King's Counsel appointments and meet with Manukau Crown Solicitor</t>
  </si>
  <si>
    <t>Meeting with NZ Law Society &amp; Bar Association to discuss 2024 King's Counsel appointments and meeting with Manukau Crown Solicitor</t>
  </si>
  <si>
    <t>Colin MacDonald Audit and Risk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</si>
</sst>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quot;$&quot;#,##0.00_);[Red]\(&quot;$&quot;#,##0.00\)"/>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4"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5" fontId="0" fillId="0" borderId="0" xfId="0" applyNumberFormat="1" applyAlignment="1">
      <alignment wrapText="1"/>
    </xf>
    <xf numFmtId="165" fontId="19" fillId="3" borderId="0" xfId="0" applyNumberFormat="1" applyFont="1" applyFill="1" applyAlignment="1">
      <alignment vertical="center"/>
    </xf>
    <xf numFmtId="165" fontId="21" fillId="0" borderId="4" xfId="2" applyNumberFormat="1" applyFont="1" applyFill="1" applyBorder="1" applyAlignment="1" applyProtection="1">
      <alignment vertical="center" wrapText="1" readingOrder="1"/>
    </xf>
    <xf numFmtId="165" fontId="21" fillId="0" borderId="0" xfId="2" applyNumberFormat="1" applyFont="1" applyFill="1" applyBorder="1" applyAlignment="1" applyProtection="1">
      <alignment vertical="center" wrapText="1" readingOrder="1"/>
    </xf>
    <xf numFmtId="165" fontId="30" fillId="0" borderId="4" xfId="2" applyNumberFormat="1" applyFont="1" applyFill="1" applyBorder="1" applyAlignment="1" applyProtection="1">
      <alignment vertical="center" wrapText="1" readingOrder="1"/>
    </xf>
    <xf numFmtId="165"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5"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4" fontId="18" fillId="3" borderId="0" xfId="2" applyFont="1" applyFill="1" applyBorder="1" applyAlignment="1" applyProtection="1">
      <alignment horizontal="center" vertical="center" wrapText="1" readingOrder="1"/>
    </xf>
    <xf numFmtId="164"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4"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5"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5"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5"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5"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5"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5"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4">
    <cellStyle name="Currency" xfId="2" builtinId="4"/>
    <cellStyle name="Currency 2" xfId="3" xr:uid="{B6DFA6AE-C493-4F49-A3C2-0E1D3F27DE09}"/>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customXml" Target="../customXml/item3.xml" Id="rId13"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customXml" Target="../customXml/item2.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ustomXml" Target="../customXml/item1.xml" Id="rId11"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4.xml" Id="rId14" /><Relationship Type="http://schemas.openxmlformats.org/officeDocument/2006/relationships/customXml" Target="/customXML/item5.xml" Id="imanage.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13"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15" sqref="G15"/>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5" t="s">
        <v>51</v>
      </c>
      <c r="B1" s="135"/>
      <c r="C1" s="135"/>
      <c r="D1" s="135"/>
      <c r="E1" s="135"/>
      <c r="F1" s="135"/>
      <c r="G1" s="17"/>
      <c r="H1" s="17"/>
      <c r="I1" s="17"/>
      <c r="J1" s="17"/>
      <c r="K1" s="17"/>
    </row>
    <row r="2" spans="1:11" ht="21" customHeight="1" x14ac:dyDescent="0.2">
      <c r="A2" s="3" t="s">
        <v>52</v>
      </c>
      <c r="B2" s="136" t="s">
        <v>171</v>
      </c>
      <c r="C2" s="136"/>
      <c r="D2" s="136"/>
      <c r="E2" s="136"/>
      <c r="F2" s="136"/>
      <c r="G2" s="17"/>
      <c r="H2" s="17"/>
      <c r="I2" s="17"/>
      <c r="J2" s="17"/>
      <c r="K2" s="17"/>
    </row>
    <row r="3" spans="1:11" ht="15.75" x14ac:dyDescent="0.2">
      <c r="A3" s="3" t="s">
        <v>53</v>
      </c>
      <c r="B3" s="136" t="s">
        <v>172</v>
      </c>
      <c r="C3" s="136"/>
      <c r="D3" s="136"/>
      <c r="E3" s="136"/>
      <c r="F3" s="136"/>
      <c r="G3" s="17"/>
      <c r="H3" s="17"/>
      <c r="I3" s="17"/>
      <c r="J3" s="17"/>
      <c r="K3" s="17"/>
    </row>
    <row r="4" spans="1:11" ht="21" customHeight="1" x14ac:dyDescent="0.2">
      <c r="A4" s="3" t="s">
        <v>54</v>
      </c>
      <c r="B4" s="137">
        <v>45108</v>
      </c>
      <c r="C4" s="137"/>
      <c r="D4" s="137"/>
      <c r="E4" s="137"/>
      <c r="F4" s="137"/>
      <c r="G4" s="17"/>
      <c r="H4" s="17"/>
      <c r="I4" s="17"/>
      <c r="J4" s="17"/>
      <c r="K4" s="17"/>
    </row>
    <row r="5" spans="1:11" ht="21" customHeight="1" x14ac:dyDescent="0.2">
      <c r="A5" s="3" t="s">
        <v>55</v>
      </c>
      <c r="B5" s="137">
        <v>45473</v>
      </c>
      <c r="C5" s="137"/>
      <c r="D5" s="137"/>
      <c r="E5" s="137"/>
      <c r="F5" s="137"/>
      <c r="G5" s="17"/>
      <c r="H5" s="17"/>
      <c r="I5" s="17"/>
      <c r="J5" s="17"/>
      <c r="K5" s="17"/>
    </row>
    <row r="6" spans="1:11" ht="21" customHeight="1" x14ac:dyDescent="0.2">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5" x14ac:dyDescent="0.2">
      <c r="A7" s="3" t="s">
        <v>57</v>
      </c>
      <c r="B7" s="133" t="s">
        <v>90</v>
      </c>
      <c r="C7" s="133"/>
      <c r="D7" s="133"/>
      <c r="E7" s="133"/>
      <c r="F7" s="133"/>
      <c r="G7" s="23"/>
      <c r="H7" s="17"/>
      <c r="I7" s="17"/>
      <c r="J7" s="17"/>
      <c r="K7" s="17"/>
    </row>
    <row r="8" spans="1:11" ht="25.5" customHeight="1" x14ac:dyDescent="0.2">
      <c r="A8" s="3" t="s">
        <v>59</v>
      </c>
      <c r="B8" s="133" t="s">
        <v>197</v>
      </c>
      <c r="C8" s="133"/>
      <c r="D8" s="133"/>
      <c r="E8" s="133"/>
      <c r="F8" s="133"/>
      <c r="G8" s="23"/>
      <c r="H8" s="17"/>
      <c r="I8" s="17"/>
      <c r="J8" s="17"/>
      <c r="K8" s="17"/>
    </row>
    <row r="9" spans="1:11" ht="66.75" customHeight="1" x14ac:dyDescent="0.2">
      <c r="A9" s="132" t="s">
        <v>61</v>
      </c>
      <c r="B9" s="132"/>
      <c r="C9" s="132"/>
      <c r="D9" s="132"/>
      <c r="E9" s="132"/>
      <c r="F9" s="132"/>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2317.34</v>
      </c>
      <c r="C11" s="66" t="str">
        <f>IF(Travel!B6="",A34,Travel!B6)</f>
        <v>Figures exclude GST</v>
      </c>
      <c r="D11" s="6"/>
      <c r="E11" s="8" t="s">
        <v>67</v>
      </c>
      <c r="F11" s="33">
        <f>'Gifts and benefits'!C16</f>
        <v>0</v>
      </c>
      <c r="G11" s="29"/>
      <c r="H11" s="29"/>
      <c r="I11" s="29"/>
      <c r="J11" s="29"/>
      <c r="K11" s="29"/>
    </row>
    <row r="12" spans="1:11" ht="27.75" customHeight="1" x14ac:dyDescent="0.2">
      <c r="A12" s="8" t="s">
        <v>24</v>
      </c>
      <c r="B12" s="59">
        <f>Hospitality!B16</f>
        <v>0</v>
      </c>
      <c r="C12" s="66" t="str">
        <f>IF(Hospitality!B6="",A34,Hospitality!B6)</f>
        <v>Figures exclude GST</v>
      </c>
      <c r="D12" s="6"/>
      <c r="E12" s="8" t="s">
        <v>68</v>
      </c>
      <c r="F12" s="33">
        <f>'Gifts and benefits'!C17</f>
        <v>0</v>
      </c>
      <c r="G12" s="29"/>
      <c r="H12" s="29"/>
      <c r="I12" s="29"/>
      <c r="J12" s="29"/>
      <c r="K12" s="29"/>
    </row>
    <row r="13" spans="1:11" ht="27.75" customHeight="1" x14ac:dyDescent="0.2">
      <c r="A13" s="8" t="s">
        <v>69</v>
      </c>
      <c r="B13" s="59">
        <f>'All other expenses'!B18</f>
        <v>2089.56</v>
      </c>
      <c r="C13" s="66" t="str">
        <f>IF('All other expenses'!B6="",A34,'All other expenses'!B6)</f>
        <v>Figures exclude GST</v>
      </c>
      <c r="D13" s="6"/>
      <c r="E13" s="8" t="s">
        <v>70</v>
      </c>
      <c r="F13" s="33">
        <f>'Gifts and benefits'!C18</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Travel!B15</f>
        <v>0</v>
      </c>
      <c r="C15" s="68" t="str">
        <f>C11</f>
        <v>Figures exclude GST</v>
      </c>
      <c r="D15" s="6"/>
      <c r="E15" s="6"/>
      <c r="F15" s="35"/>
      <c r="G15" s="17"/>
      <c r="H15" s="17"/>
      <c r="I15" s="17"/>
      <c r="J15" s="17"/>
      <c r="K15" s="17"/>
    </row>
    <row r="16" spans="1:11" ht="27.75" customHeight="1" x14ac:dyDescent="0.2">
      <c r="A16" s="9" t="s">
        <v>72</v>
      </c>
      <c r="B16" s="61">
        <f>Travel!B35</f>
        <v>2317.34</v>
      </c>
      <c r="C16" s="68" t="str">
        <f>C11</f>
        <v>Figures exclude GST</v>
      </c>
      <c r="D16" s="36"/>
      <c r="E16" s="6"/>
      <c r="F16" s="37"/>
      <c r="G16" s="17"/>
      <c r="H16" s="17"/>
      <c r="I16" s="17"/>
      <c r="J16" s="17"/>
      <c r="K16" s="17"/>
    </row>
    <row r="17" spans="1:11" ht="27.75" customHeight="1" x14ac:dyDescent="0.2">
      <c r="A17" s="9" t="s">
        <v>73</v>
      </c>
      <c r="B17" s="61">
        <f>Travel!B49</f>
        <v>0</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COUNT(Travel!B12:B14)</f>
        <v>0</v>
      </c>
      <c r="C55" s="75"/>
      <c r="D55" s="75">
        <f>COUNTIF(Travel!D12:D14,"*")</f>
        <v>0</v>
      </c>
      <c r="E55" s="76"/>
      <c r="F55" s="76" t="b">
        <f>MIN(B55,D55)=MAX(B55,D55)</f>
        <v>1</v>
      </c>
      <c r="G55" s="17"/>
      <c r="H55" s="17"/>
      <c r="I55" s="17"/>
      <c r="J55" s="17"/>
      <c r="K55" s="17"/>
    </row>
    <row r="56" spans="1:11" hidden="1" x14ac:dyDescent="0.2">
      <c r="A56" s="83" t="s">
        <v>106</v>
      </c>
      <c r="B56" s="75">
        <f>COUNT(Travel!B19:B34)</f>
        <v>11</v>
      </c>
      <c r="C56" s="75"/>
      <c r="D56" s="75">
        <f>COUNTIF(Travel!D19:D34,"*")</f>
        <v>11</v>
      </c>
      <c r="E56" s="76"/>
      <c r="F56" s="76" t="b">
        <f>MIN(B56,D56)=MAX(B56,D56)</f>
        <v>1</v>
      </c>
    </row>
    <row r="57" spans="1:11" hidden="1" x14ac:dyDescent="0.2">
      <c r="A57" s="84"/>
      <c r="B57" s="75">
        <f>COUNT(Travel!B39:B48)</f>
        <v>0</v>
      </c>
      <c r="C57" s="75"/>
      <c r="D57" s="75">
        <f>COUNTIF(Travel!D39:D48,"*")</f>
        <v>0</v>
      </c>
      <c r="E57" s="76"/>
      <c r="F57" s="76" t="b">
        <f>MIN(B57,D57)=MAX(B57,D57)</f>
        <v>1</v>
      </c>
    </row>
    <row r="58" spans="1:11" hidden="1" x14ac:dyDescent="0.2">
      <c r="A58" s="85" t="s">
        <v>107</v>
      </c>
      <c r="B58" s="77">
        <f>COUNT(Hospitality!B11:B15)</f>
        <v>0</v>
      </c>
      <c r="C58" s="77"/>
      <c r="D58" s="77">
        <f>COUNTIF(Hospitality!D11:D15,"*")</f>
        <v>0</v>
      </c>
      <c r="E58" s="78"/>
      <c r="F58" s="78" t="b">
        <f>MIN(B58,D58)=MAX(B58,D58)</f>
        <v>1</v>
      </c>
    </row>
    <row r="59" spans="1:11" hidden="1" x14ac:dyDescent="0.2">
      <c r="A59" s="86" t="s">
        <v>108</v>
      </c>
      <c r="B59" s="76">
        <f>COUNT('All other expenses'!B11:B17)</f>
        <v>4</v>
      </c>
      <c r="C59" s="76"/>
      <c r="D59" s="76">
        <f>COUNTIF('All other expenses'!D11:D17,"*")</f>
        <v>4</v>
      </c>
      <c r="E59" s="76"/>
      <c r="F59" s="76" t="b">
        <f>MIN(B59,D59)=MAX(B59,D59)</f>
        <v>1</v>
      </c>
    </row>
    <row r="60" spans="1:11" hidden="1" x14ac:dyDescent="0.2">
      <c r="A60" s="85" t="s">
        <v>109</v>
      </c>
      <c r="B60" s="77">
        <f>COUNTIF('Gifts and benefits'!B11:B15,"*")</f>
        <v>0</v>
      </c>
      <c r="C60" s="77">
        <f>COUNTIF('Gifts and benefits'!C11:C15,"*")</f>
        <v>0</v>
      </c>
      <c r="D60" s="77"/>
      <c r="E60" s="77">
        <f>COUNTA('Gifts and benefits'!E11:E15)</f>
        <v>0</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2"/>
  <sheetViews>
    <sheetView zoomScaleNormal="100" workbookViewId="0">
      <selection activeCell="C31" sqref="C3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0" t="s">
        <v>110</v>
      </c>
      <c r="B1" s="140"/>
      <c r="C1" s="140"/>
      <c r="D1" s="140"/>
      <c r="E1" s="140"/>
      <c r="F1" s="17"/>
    </row>
    <row r="2" spans="1:6" ht="21" customHeight="1" x14ac:dyDescent="0.2">
      <c r="A2" s="3" t="s">
        <v>111</v>
      </c>
      <c r="B2" s="138" t="str">
        <f>'Summary and sign-off'!B2:F2</f>
        <v>Crown Law</v>
      </c>
      <c r="C2" s="138"/>
      <c r="D2" s="138"/>
      <c r="E2" s="138"/>
      <c r="F2" s="17"/>
    </row>
    <row r="3" spans="1:6" ht="31.5" x14ac:dyDescent="0.2">
      <c r="A3" s="3" t="s">
        <v>112</v>
      </c>
      <c r="B3" s="138" t="str">
        <f>'Summary and sign-off'!B3:F3</f>
        <v>Una Jagose KC</v>
      </c>
      <c r="C3" s="138"/>
      <c r="D3" s="138"/>
      <c r="E3" s="138"/>
      <c r="F3" s="17"/>
    </row>
    <row r="4" spans="1:6" ht="21" customHeight="1" x14ac:dyDescent="0.2">
      <c r="A4" s="3" t="s">
        <v>113</v>
      </c>
      <c r="B4" s="138">
        <f>'Summary and sign-off'!B4:F4</f>
        <v>45108</v>
      </c>
      <c r="C4" s="138"/>
      <c r="D4" s="138"/>
      <c r="E4" s="138"/>
      <c r="F4" s="17"/>
    </row>
    <row r="5" spans="1:6" ht="21" customHeight="1" x14ac:dyDescent="0.2">
      <c r="A5" s="3" t="s">
        <v>114</v>
      </c>
      <c r="B5" s="138">
        <f>'Summary and sign-off'!B5:F5</f>
        <v>45473</v>
      </c>
      <c r="C5" s="138"/>
      <c r="D5" s="138"/>
      <c r="E5" s="138"/>
      <c r="F5" s="17"/>
    </row>
    <row r="6" spans="1:6" ht="21" customHeight="1" x14ac:dyDescent="0.2">
      <c r="A6" s="3" t="s">
        <v>115</v>
      </c>
      <c r="B6" s="133" t="s">
        <v>82</v>
      </c>
      <c r="C6" s="133"/>
      <c r="D6" s="133"/>
      <c r="E6" s="133"/>
      <c r="F6" s="17"/>
    </row>
    <row r="7" spans="1:6" ht="21" customHeight="1" x14ac:dyDescent="0.2">
      <c r="A7" s="3" t="s">
        <v>56</v>
      </c>
      <c r="B7" s="133" t="s">
        <v>84</v>
      </c>
      <c r="C7" s="133"/>
      <c r="D7" s="133"/>
      <c r="E7" s="133"/>
      <c r="F7" s="17"/>
    </row>
    <row r="8" spans="1:6" ht="36" customHeight="1" x14ac:dyDescent="0.2">
      <c r="A8" s="142" t="s">
        <v>116</v>
      </c>
      <c r="B8" s="143"/>
      <c r="C8" s="143"/>
      <c r="D8" s="143"/>
      <c r="E8" s="143"/>
      <c r="F8" s="19"/>
    </row>
    <row r="9" spans="1:6" ht="36" customHeight="1" x14ac:dyDescent="0.2">
      <c r="A9" s="144" t="s">
        <v>117</v>
      </c>
      <c r="B9" s="145"/>
      <c r="C9" s="145"/>
      <c r="D9" s="145"/>
      <c r="E9" s="145"/>
      <c r="F9" s="19"/>
    </row>
    <row r="10" spans="1:6" ht="24.75" customHeight="1" x14ac:dyDescent="0.2">
      <c r="A10" s="141" t="s">
        <v>118</v>
      </c>
      <c r="B10" s="146"/>
      <c r="C10" s="141"/>
      <c r="D10" s="141"/>
      <c r="E10" s="141"/>
      <c r="F10" s="29"/>
    </row>
    <row r="11" spans="1:6" ht="28.5" customHeight="1" x14ac:dyDescent="0.2">
      <c r="A11" s="24" t="s">
        <v>119</v>
      </c>
      <c r="B11" s="24" t="s">
        <v>120</v>
      </c>
      <c r="C11" s="24" t="s">
        <v>121</v>
      </c>
      <c r="D11" s="24" t="s">
        <v>122</v>
      </c>
      <c r="E11" s="24" t="s">
        <v>123</v>
      </c>
      <c r="F11" s="30"/>
    </row>
    <row r="12" spans="1:6" s="2" customFormat="1" x14ac:dyDescent="0.2">
      <c r="A12" s="117"/>
      <c r="B12" s="118"/>
      <c r="C12" s="119"/>
      <c r="D12" s="119"/>
      <c r="E12" s="120"/>
      <c r="F12" s="1"/>
    </row>
    <row r="13" spans="1:6" s="2" customFormat="1" x14ac:dyDescent="0.2">
      <c r="A13" s="121"/>
      <c r="B13" s="118"/>
      <c r="C13" s="119"/>
      <c r="D13" s="119"/>
      <c r="E13" s="120"/>
      <c r="F13" s="1"/>
    </row>
    <row r="14" spans="1:6" s="2" customFormat="1" hidden="1" x14ac:dyDescent="0.2">
      <c r="A14" s="104"/>
      <c r="B14" s="105"/>
      <c r="C14" s="106"/>
      <c r="D14" s="106"/>
      <c r="E14" s="107"/>
      <c r="F14" s="1"/>
    </row>
    <row r="15" spans="1:6" ht="19.5" customHeight="1" x14ac:dyDescent="0.2">
      <c r="A15" s="71" t="s">
        <v>124</v>
      </c>
      <c r="B15" s="72">
        <f>SUM(B12:B14)</f>
        <v>0</v>
      </c>
      <c r="C15" s="128" t="str">
        <f>IF(SUBTOTAL(3,B12:B14)=SUBTOTAL(103,B12:B14),'Summary and sign-off'!$A$48,'Summary and sign-off'!$A$49)</f>
        <v>Check - there are no hidden rows with data</v>
      </c>
      <c r="D15" s="139" t="str">
        <f>IF('Summary and sign-off'!F55='Summary and sign-off'!F54,'Summary and sign-off'!A51,'Summary and sign-off'!A50)</f>
        <v>Check - each entry provides sufficient information</v>
      </c>
      <c r="E15" s="139"/>
      <c r="F15" s="17"/>
    </row>
    <row r="16" spans="1:6" ht="10.5" customHeight="1" x14ac:dyDescent="0.2">
      <c r="A16" s="17"/>
      <c r="B16" s="19"/>
      <c r="C16" s="17"/>
      <c r="D16" s="17"/>
      <c r="E16" s="17"/>
      <c r="F16" s="17"/>
    </row>
    <row r="17" spans="1:6" ht="24.75" customHeight="1" x14ac:dyDescent="0.2">
      <c r="A17" s="141" t="s">
        <v>125</v>
      </c>
      <c r="B17" s="141"/>
      <c r="C17" s="141"/>
      <c r="D17" s="141"/>
      <c r="E17" s="141"/>
      <c r="F17" s="29"/>
    </row>
    <row r="18" spans="1:6" ht="32.450000000000003" customHeight="1" x14ac:dyDescent="0.2">
      <c r="A18" s="24" t="s">
        <v>119</v>
      </c>
      <c r="B18" s="24" t="s">
        <v>63</v>
      </c>
      <c r="C18" s="24" t="s">
        <v>126</v>
      </c>
      <c r="D18" s="24" t="s">
        <v>122</v>
      </c>
      <c r="E18" s="24" t="s">
        <v>123</v>
      </c>
      <c r="F18" s="30"/>
    </row>
    <row r="19" spans="1:6" s="2" customFormat="1" x14ac:dyDescent="0.2">
      <c r="A19" s="117"/>
      <c r="B19" s="118">
        <v>33</v>
      </c>
      <c r="C19" s="119" t="s">
        <v>180</v>
      </c>
      <c r="D19" s="119" t="s">
        <v>192</v>
      </c>
      <c r="E19" s="120"/>
      <c r="F19" s="1"/>
    </row>
    <row r="20" spans="1:6" s="2" customFormat="1" x14ac:dyDescent="0.2">
      <c r="A20" s="117">
        <v>45225</v>
      </c>
      <c r="B20" s="118">
        <v>485.85</v>
      </c>
      <c r="C20" s="119" t="s">
        <v>187</v>
      </c>
      <c r="D20" s="119" t="s">
        <v>181</v>
      </c>
      <c r="E20" s="120" t="s">
        <v>186</v>
      </c>
      <c r="F20" s="1"/>
    </row>
    <row r="21" spans="1:6" s="2" customFormat="1" x14ac:dyDescent="0.2">
      <c r="A21" s="117"/>
      <c r="B21" s="118">
        <v>65.22</v>
      </c>
      <c r="C21" s="119" t="s">
        <v>187</v>
      </c>
      <c r="D21" s="119" t="s">
        <v>188</v>
      </c>
      <c r="E21" s="120" t="s">
        <v>189</v>
      </c>
      <c r="F21" s="1"/>
    </row>
    <row r="22" spans="1:6" s="2" customFormat="1" x14ac:dyDescent="0.2">
      <c r="A22" s="117"/>
      <c r="B22" s="118">
        <v>100.02</v>
      </c>
      <c r="C22" s="119" t="s">
        <v>187</v>
      </c>
      <c r="D22" s="119" t="s">
        <v>182</v>
      </c>
      <c r="E22" s="120" t="s">
        <v>183</v>
      </c>
      <c r="F22" s="1"/>
    </row>
    <row r="23" spans="1:6" s="2" customFormat="1" x14ac:dyDescent="0.2">
      <c r="A23" s="117"/>
      <c r="B23" s="118"/>
      <c r="C23" s="119"/>
      <c r="D23" s="119"/>
      <c r="E23" s="120"/>
      <c r="F23" s="1"/>
    </row>
    <row r="24" spans="1:6" s="2" customFormat="1" x14ac:dyDescent="0.2">
      <c r="A24" s="117">
        <v>45372</v>
      </c>
      <c r="B24" s="118">
        <v>573.55999999999995</v>
      </c>
      <c r="C24" s="119" t="s">
        <v>185</v>
      </c>
      <c r="D24" s="119" t="s">
        <v>181</v>
      </c>
      <c r="E24" s="120" t="s">
        <v>186</v>
      </c>
      <c r="F24" s="1"/>
    </row>
    <row r="25" spans="1:6" s="2" customFormat="1" ht="25.5" x14ac:dyDescent="0.2">
      <c r="A25" s="117"/>
      <c r="B25" s="118">
        <v>138.06</v>
      </c>
      <c r="C25" s="119" t="s">
        <v>194</v>
      </c>
      <c r="D25" s="119" t="s">
        <v>193</v>
      </c>
      <c r="E25" s="120" t="s">
        <v>186</v>
      </c>
      <c r="F25" s="1"/>
    </row>
    <row r="26" spans="1:6" s="2" customFormat="1" x14ac:dyDescent="0.2">
      <c r="A26" s="117"/>
      <c r="B26" s="118">
        <v>15.65</v>
      </c>
      <c r="C26" s="119" t="s">
        <v>185</v>
      </c>
      <c r="D26" s="119" t="s">
        <v>184</v>
      </c>
      <c r="E26" s="120" t="s">
        <v>183</v>
      </c>
      <c r="F26" s="1"/>
    </row>
    <row r="27" spans="1:6" s="2" customFormat="1" x14ac:dyDescent="0.2">
      <c r="A27" s="117"/>
      <c r="B27" s="118"/>
      <c r="C27" s="119"/>
      <c r="D27" s="119"/>
      <c r="E27" s="120"/>
      <c r="F27" s="1"/>
    </row>
    <row r="28" spans="1:6" s="2" customFormat="1" ht="25.5" x14ac:dyDescent="0.2">
      <c r="A28" s="117">
        <v>45371</v>
      </c>
      <c r="B28" s="118">
        <v>440.29</v>
      </c>
      <c r="C28" s="119" t="s">
        <v>196</v>
      </c>
      <c r="D28" s="119" t="s">
        <v>181</v>
      </c>
      <c r="E28" s="120" t="s">
        <v>186</v>
      </c>
      <c r="F28" s="1"/>
    </row>
    <row r="29" spans="1:6" s="2" customFormat="1" ht="25.5" x14ac:dyDescent="0.2">
      <c r="A29" s="117"/>
      <c r="B29" s="118">
        <v>185.35</v>
      </c>
      <c r="C29" s="119" t="s">
        <v>196</v>
      </c>
      <c r="D29" s="119" t="s">
        <v>193</v>
      </c>
      <c r="E29" s="120" t="s">
        <v>186</v>
      </c>
      <c r="F29" s="1"/>
    </row>
    <row r="30" spans="1:6" s="2" customFormat="1" ht="25.5" x14ac:dyDescent="0.2">
      <c r="A30" s="117">
        <v>45371</v>
      </c>
      <c r="B30" s="118">
        <v>186.96</v>
      </c>
      <c r="C30" s="119" t="s">
        <v>195</v>
      </c>
      <c r="D30" s="119" t="s">
        <v>191</v>
      </c>
      <c r="E30" s="120" t="s">
        <v>183</v>
      </c>
      <c r="F30" s="1"/>
    </row>
    <row r="31" spans="1:6" s="2" customFormat="1" x14ac:dyDescent="0.2">
      <c r="A31" s="117">
        <v>45372</v>
      </c>
      <c r="B31" s="118">
        <v>93.38</v>
      </c>
      <c r="C31" s="119" t="s">
        <v>190</v>
      </c>
      <c r="D31" s="119" t="s">
        <v>182</v>
      </c>
      <c r="E31" s="120" t="s">
        <v>183</v>
      </c>
      <c r="F31" s="1"/>
    </row>
    <row r="32" spans="1:6" s="2" customFormat="1" x14ac:dyDescent="0.2">
      <c r="A32" s="117"/>
      <c r="B32" s="118"/>
      <c r="C32" s="119"/>
      <c r="D32" s="119"/>
      <c r="E32" s="120"/>
      <c r="F32" s="1"/>
    </row>
    <row r="33" spans="1:6" s="2" customFormat="1" x14ac:dyDescent="0.2">
      <c r="A33" s="117"/>
      <c r="B33" s="118"/>
      <c r="C33" s="119"/>
      <c r="D33" s="119"/>
      <c r="E33" s="120"/>
      <c r="F33" s="1"/>
    </row>
    <row r="34" spans="1:6" s="2" customFormat="1" hidden="1" x14ac:dyDescent="0.2">
      <c r="A34" s="108"/>
      <c r="B34" s="109"/>
      <c r="C34" s="110"/>
      <c r="D34" s="110"/>
      <c r="E34" s="111"/>
      <c r="F34" s="1"/>
    </row>
    <row r="35" spans="1:6" ht="19.5" customHeight="1" x14ac:dyDescent="0.2">
      <c r="A35" s="71" t="s">
        <v>127</v>
      </c>
      <c r="B35" s="72">
        <f>SUM(B19:B34)</f>
        <v>2317.34</v>
      </c>
      <c r="C35" s="128" t="str">
        <f>IF(SUBTOTAL(3,B19:B34)=SUBTOTAL(103,B19:B34),'Summary and sign-off'!$A$48,'Summary and sign-off'!$A$49)</f>
        <v>Check - there are no hidden rows with data</v>
      </c>
      <c r="D35" s="139" t="str">
        <f>IF('Summary and sign-off'!F56='Summary and sign-off'!F54,'Summary and sign-off'!A51,'Summary and sign-off'!A50)</f>
        <v>Check - each entry provides sufficient information</v>
      </c>
      <c r="E35" s="139"/>
      <c r="F35" s="17"/>
    </row>
    <row r="36" spans="1:6" ht="10.5" customHeight="1" x14ac:dyDescent="0.2">
      <c r="A36" s="17"/>
      <c r="B36" s="19"/>
      <c r="C36" s="17"/>
      <c r="D36" s="17"/>
      <c r="E36" s="17"/>
      <c r="F36" s="17"/>
    </row>
    <row r="37" spans="1:6" ht="24.75" customHeight="1" x14ac:dyDescent="0.2">
      <c r="A37" s="141" t="s">
        <v>128</v>
      </c>
      <c r="B37" s="141"/>
      <c r="C37" s="141"/>
      <c r="D37" s="141"/>
      <c r="E37" s="141"/>
      <c r="F37" s="17"/>
    </row>
    <row r="38" spans="1:6" ht="27" customHeight="1" x14ac:dyDescent="0.2">
      <c r="A38" s="24" t="s">
        <v>119</v>
      </c>
      <c r="B38" s="24" t="s">
        <v>63</v>
      </c>
      <c r="C38" s="24" t="s">
        <v>129</v>
      </c>
      <c r="D38" s="24" t="s">
        <v>130</v>
      </c>
      <c r="E38" s="24" t="s">
        <v>123</v>
      </c>
      <c r="F38" s="28"/>
    </row>
    <row r="39" spans="1:6" s="2" customFormat="1" x14ac:dyDescent="0.2">
      <c r="A39" s="117"/>
      <c r="B39" s="118"/>
      <c r="C39" s="119"/>
      <c r="D39" s="119"/>
      <c r="E39" s="120"/>
      <c r="F39" s="1"/>
    </row>
    <row r="40" spans="1:6" s="2" customFormat="1" hidden="1" x14ac:dyDescent="0.2">
      <c r="A40" s="117"/>
      <c r="B40" s="118"/>
      <c r="C40" s="119"/>
      <c r="D40" s="119"/>
      <c r="E40" s="120"/>
      <c r="F40" s="1"/>
    </row>
    <row r="41" spans="1:6" s="2" customFormat="1" hidden="1" x14ac:dyDescent="0.2">
      <c r="A41" s="117"/>
      <c r="B41" s="118"/>
      <c r="C41" s="119"/>
      <c r="D41" s="119"/>
      <c r="E41" s="120"/>
      <c r="F41" s="1"/>
    </row>
    <row r="42" spans="1:6" s="2" customFormat="1" hidden="1" x14ac:dyDescent="0.2">
      <c r="A42" s="117"/>
      <c r="B42" s="118"/>
      <c r="C42" s="119"/>
      <c r="D42" s="119"/>
      <c r="E42" s="120"/>
      <c r="F42" s="1"/>
    </row>
    <row r="43" spans="1:6" s="2" customFormat="1" hidden="1" x14ac:dyDescent="0.2">
      <c r="A43" s="117"/>
      <c r="B43" s="118"/>
      <c r="C43" s="119"/>
      <c r="D43" s="119"/>
      <c r="E43" s="120"/>
      <c r="F43" s="1"/>
    </row>
    <row r="44" spans="1:6" s="2" customFormat="1" hidden="1" x14ac:dyDescent="0.2">
      <c r="A44" s="117"/>
      <c r="B44" s="118"/>
      <c r="C44" s="119"/>
      <c r="D44" s="119"/>
      <c r="E44" s="120"/>
      <c r="F44" s="1"/>
    </row>
    <row r="45" spans="1:6" s="2" customFormat="1" hidden="1" x14ac:dyDescent="0.2">
      <c r="A45" s="117"/>
      <c r="B45" s="118"/>
      <c r="C45" s="119"/>
      <c r="D45" s="119"/>
      <c r="E45" s="120"/>
      <c r="F45" s="1"/>
    </row>
    <row r="46" spans="1:6" s="2" customFormat="1" x14ac:dyDescent="0.2">
      <c r="A46" s="117"/>
      <c r="B46" s="118"/>
      <c r="C46" s="119"/>
      <c r="D46" s="119"/>
      <c r="E46" s="120"/>
      <c r="F46" s="1"/>
    </row>
    <row r="47" spans="1:6" s="2" customFormat="1" x14ac:dyDescent="0.2">
      <c r="A47" s="117"/>
      <c r="B47" s="118"/>
      <c r="C47" s="119"/>
      <c r="D47" s="119"/>
      <c r="E47" s="120"/>
      <c r="F47" s="1"/>
    </row>
    <row r="48" spans="1:6" s="2" customFormat="1" hidden="1" x14ac:dyDescent="0.2">
      <c r="A48" s="94"/>
      <c r="B48" s="95"/>
      <c r="C48" s="96"/>
      <c r="D48" s="96"/>
      <c r="E48" s="97"/>
      <c r="F48" s="1"/>
    </row>
    <row r="49" spans="1:6" ht="19.5" customHeight="1" x14ac:dyDescent="0.2">
      <c r="A49" s="71" t="s">
        <v>131</v>
      </c>
      <c r="B49" s="72">
        <f>SUM(B39:B48)</f>
        <v>0</v>
      </c>
      <c r="C49" s="128" t="str">
        <f>IF(SUBTOTAL(3,B39:B48)=SUBTOTAL(103,B39:B48),'Summary and sign-off'!$A$48,'Summary and sign-off'!$A$49)</f>
        <v>Check - there are no hidden rows with data</v>
      </c>
      <c r="D49" s="139" t="str">
        <f>IF('Summary and sign-off'!F57='Summary and sign-off'!F54,'Summary and sign-off'!A51,'Summary and sign-off'!A50)</f>
        <v>Check - each entry provides sufficient information</v>
      </c>
      <c r="E49" s="139"/>
      <c r="F49" s="17"/>
    </row>
    <row r="50" spans="1:6" ht="10.5" customHeight="1" x14ac:dyDescent="0.2">
      <c r="A50" s="17"/>
      <c r="B50" s="57"/>
      <c r="C50" s="19"/>
      <c r="D50" s="17"/>
      <c r="E50" s="17"/>
      <c r="F50" s="17"/>
    </row>
    <row r="51" spans="1:6" ht="34.5" customHeight="1" x14ac:dyDescent="0.2">
      <c r="A51" s="31" t="s">
        <v>132</v>
      </c>
      <c r="B51" s="58">
        <f>B15+B35+B49</f>
        <v>2317.34</v>
      </c>
      <c r="C51" s="32"/>
      <c r="D51" s="32"/>
      <c r="E51" s="32"/>
      <c r="F51" s="17"/>
    </row>
    <row r="52" spans="1:6" x14ac:dyDescent="0.2">
      <c r="A52" s="17"/>
      <c r="B52" s="19"/>
      <c r="C52" s="17"/>
      <c r="D52" s="17"/>
      <c r="E52" s="17"/>
      <c r="F52" s="17"/>
    </row>
    <row r="53" spans="1:6" x14ac:dyDescent="0.2">
      <c r="A53" s="18" t="s">
        <v>74</v>
      </c>
      <c r="B53" s="19"/>
      <c r="C53" s="17"/>
      <c r="D53" s="17"/>
      <c r="E53" s="17"/>
      <c r="F53" s="17"/>
    </row>
    <row r="54" spans="1:6" ht="12.6" customHeight="1" x14ac:dyDescent="0.2">
      <c r="A54" s="20" t="s">
        <v>133</v>
      </c>
      <c r="F54" s="17"/>
    </row>
    <row r="55" spans="1:6" ht="12.95" customHeight="1" x14ac:dyDescent="0.2">
      <c r="A55" s="20" t="s">
        <v>134</v>
      </c>
      <c r="B55" s="17"/>
      <c r="D55" s="17"/>
      <c r="F55" s="17"/>
    </row>
    <row r="56" spans="1:6" x14ac:dyDescent="0.2">
      <c r="A56" s="20" t="s">
        <v>135</v>
      </c>
      <c r="F56" s="17"/>
    </row>
    <row r="57" spans="1:6" x14ac:dyDescent="0.2">
      <c r="A57" s="20" t="s">
        <v>80</v>
      </c>
      <c r="B57" s="19"/>
      <c r="C57" s="17"/>
      <c r="D57" s="17"/>
      <c r="E57" s="17"/>
      <c r="F57" s="17"/>
    </row>
    <row r="58" spans="1:6" ht="12.95" customHeight="1" x14ac:dyDescent="0.2">
      <c r="A58" s="20" t="s">
        <v>136</v>
      </c>
      <c r="B58" s="17"/>
      <c r="D58" s="17"/>
      <c r="F58" s="17"/>
    </row>
    <row r="59" spans="1:6" x14ac:dyDescent="0.2">
      <c r="A59" s="20" t="s">
        <v>137</v>
      </c>
      <c r="F59" s="17"/>
    </row>
    <row r="60" spans="1:6" x14ac:dyDescent="0.2">
      <c r="A60" s="20" t="s">
        <v>138</v>
      </c>
      <c r="B60" s="20"/>
      <c r="C60" s="20"/>
      <c r="D60" s="20"/>
      <c r="F60" s="17"/>
    </row>
    <row r="61" spans="1:6" x14ac:dyDescent="0.2">
      <c r="A61" s="26"/>
      <c r="B61" s="17"/>
      <c r="C61" s="17"/>
      <c r="D61" s="17"/>
      <c r="E61" s="17"/>
      <c r="F61" s="17"/>
    </row>
    <row r="62" spans="1:6" hidden="1" x14ac:dyDescent="0.2">
      <c r="A62" s="26"/>
      <c r="B62" s="17"/>
      <c r="C62" s="17"/>
      <c r="D62" s="17"/>
      <c r="E62" s="17"/>
      <c r="F62" s="17"/>
    </row>
    <row r="64" spans="1:6" x14ac:dyDescent="0.2"/>
    <row r="65" spans="1:6" x14ac:dyDescent="0.2"/>
    <row r="66" spans="1:6" x14ac:dyDescent="0.2"/>
    <row r="67" spans="1:6" ht="12.75" hidden="1" customHeight="1" x14ac:dyDescent="0.2"/>
    <row r="68" spans="1:6" x14ac:dyDescent="0.2"/>
    <row r="69" spans="1:6" x14ac:dyDescent="0.2"/>
    <row r="70" spans="1:6" hidden="1" x14ac:dyDescent="0.2">
      <c r="A70" s="26"/>
      <c r="B70" s="17"/>
      <c r="C70" s="17"/>
      <c r="D70" s="17"/>
      <c r="E70" s="17"/>
      <c r="F70" s="17"/>
    </row>
    <row r="71" spans="1:6" hidden="1" x14ac:dyDescent="0.2">
      <c r="A71" s="26"/>
      <c r="B71" s="17"/>
      <c r="C71" s="17"/>
      <c r="D71" s="17"/>
      <c r="E71" s="17"/>
      <c r="F71" s="17"/>
    </row>
    <row r="72" spans="1:6" hidden="1" x14ac:dyDescent="0.2">
      <c r="A72" s="26"/>
      <c r="B72" s="17"/>
      <c r="C72" s="17"/>
      <c r="D72" s="17"/>
      <c r="E72" s="17"/>
      <c r="F72" s="17"/>
    </row>
    <row r="73" spans="1:6" hidden="1" x14ac:dyDescent="0.2">
      <c r="A73" s="26"/>
      <c r="B73" s="17"/>
      <c r="C73" s="17"/>
      <c r="D73" s="17"/>
      <c r="E73" s="17"/>
      <c r="F73" s="17"/>
    </row>
    <row r="74" spans="1:6" hidden="1" x14ac:dyDescent="0.2">
      <c r="A74" s="26"/>
      <c r="B74" s="17"/>
      <c r="C74" s="17"/>
      <c r="D74" s="17"/>
      <c r="E74" s="17"/>
      <c r="F74" s="17"/>
    </row>
    <row r="78" spans="1:6" x14ac:dyDescent="0.2"/>
    <row r="80" spans="1:6" x14ac:dyDescent="0.2"/>
    <row r="81" x14ac:dyDescent="0.2"/>
    <row r="82" x14ac:dyDescent="0.2"/>
  </sheetData>
  <sheetProtection sheet="1" formatCells="0" formatRows="0" insertColumns="0" insertRows="0" deleteRows="0"/>
  <mergeCells count="15">
    <mergeCell ref="B7:E7"/>
    <mergeCell ref="B5:E5"/>
    <mergeCell ref="D49:E49"/>
    <mergeCell ref="A1:E1"/>
    <mergeCell ref="A17:E17"/>
    <mergeCell ref="A37:E37"/>
    <mergeCell ref="B2:E2"/>
    <mergeCell ref="B3:E3"/>
    <mergeCell ref="B4:E4"/>
    <mergeCell ref="A8:E8"/>
    <mergeCell ref="A9:E9"/>
    <mergeCell ref="B6:E6"/>
    <mergeCell ref="D15:E15"/>
    <mergeCell ref="D35:E35"/>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3:A34 A12 A14 A39 A48 A19:A2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8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6 A13 A24 A25 A27:A29 A30 A31 A32 A40 A41 A42 A43 A44 A45 A46 A4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B39:B48 B12:B14 B19:B34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0" t="s">
        <v>110</v>
      </c>
      <c r="B1" s="140"/>
      <c r="C1" s="140"/>
      <c r="D1" s="140"/>
      <c r="E1" s="140"/>
    </row>
    <row r="2" spans="1:6" ht="21" customHeight="1" x14ac:dyDescent="0.2">
      <c r="A2" s="3" t="s">
        <v>111</v>
      </c>
      <c r="B2" s="138" t="str">
        <f>'Summary and sign-off'!B2:F2</f>
        <v>Crown Law</v>
      </c>
      <c r="C2" s="138"/>
      <c r="D2" s="138"/>
      <c r="E2" s="138"/>
    </row>
    <row r="3" spans="1:6" ht="31.5" x14ac:dyDescent="0.2">
      <c r="A3" s="3" t="s">
        <v>112</v>
      </c>
      <c r="B3" s="138" t="str">
        <f>'Summary and sign-off'!B3:F3</f>
        <v>Una Jagose KC</v>
      </c>
      <c r="C3" s="138"/>
      <c r="D3" s="138"/>
      <c r="E3" s="138"/>
    </row>
    <row r="4" spans="1:6" ht="21" customHeight="1" x14ac:dyDescent="0.2">
      <c r="A4" s="3" t="s">
        <v>113</v>
      </c>
      <c r="B4" s="138">
        <f>'Summary and sign-off'!B4:F4</f>
        <v>45108</v>
      </c>
      <c r="C4" s="138"/>
      <c r="D4" s="138"/>
      <c r="E4" s="138"/>
    </row>
    <row r="5" spans="1:6" ht="21" customHeight="1" x14ac:dyDescent="0.2">
      <c r="A5" s="3" t="s">
        <v>114</v>
      </c>
      <c r="B5" s="138">
        <f>'Summary and sign-off'!B5:F5</f>
        <v>45473</v>
      </c>
      <c r="C5" s="138"/>
      <c r="D5" s="138"/>
      <c r="E5" s="138"/>
    </row>
    <row r="6" spans="1:6" ht="21" customHeight="1" x14ac:dyDescent="0.2">
      <c r="A6" s="3" t="s">
        <v>115</v>
      </c>
      <c r="B6" s="133" t="s">
        <v>82</v>
      </c>
      <c r="C6" s="133"/>
      <c r="D6" s="133"/>
      <c r="E6" s="133"/>
    </row>
    <row r="7" spans="1:6" ht="21" customHeight="1" x14ac:dyDescent="0.2">
      <c r="A7" s="3" t="s">
        <v>56</v>
      </c>
      <c r="B7" s="133" t="s">
        <v>84</v>
      </c>
      <c r="C7" s="133"/>
      <c r="D7" s="133"/>
      <c r="E7" s="133"/>
    </row>
    <row r="8" spans="1:6" ht="35.25" customHeight="1" x14ac:dyDescent="0.25">
      <c r="A8" s="149" t="s">
        <v>139</v>
      </c>
      <c r="B8" s="149"/>
      <c r="C8" s="150"/>
      <c r="D8" s="150"/>
      <c r="E8" s="150"/>
      <c r="F8" s="27"/>
    </row>
    <row r="9" spans="1:6" ht="35.25" customHeight="1" x14ac:dyDescent="0.25">
      <c r="A9" s="147" t="s">
        <v>140</v>
      </c>
      <c r="B9" s="148"/>
      <c r="C9" s="148"/>
      <c r="D9" s="148"/>
      <c r="E9" s="148"/>
      <c r="F9" s="27"/>
    </row>
    <row r="10" spans="1:6" ht="27" customHeight="1" x14ac:dyDescent="0.2">
      <c r="A10" s="24" t="s">
        <v>141</v>
      </c>
      <c r="B10" s="24" t="s">
        <v>63</v>
      </c>
      <c r="C10" s="24" t="s">
        <v>142</v>
      </c>
      <c r="D10" s="24" t="s">
        <v>143</v>
      </c>
      <c r="E10" s="24" t="s">
        <v>123</v>
      </c>
      <c r="F10" s="20"/>
    </row>
    <row r="11" spans="1:6" s="2" customFormat="1" x14ac:dyDescent="0.2">
      <c r="A11" s="121"/>
      <c r="B11" s="118"/>
      <c r="C11" s="122"/>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21"/>
      <c r="B14" s="118"/>
      <c r="C14" s="122"/>
      <c r="D14" s="122"/>
      <c r="E14" s="123"/>
    </row>
    <row r="15" spans="1:6" s="2" customFormat="1" ht="11.25" hidden="1" customHeight="1" x14ac:dyDescent="0.2">
      <c r="A15" s="98"/>
      <c r="B15" s="95"/>
      <c r="C15" s="99"/>
      <c r="D15" s="99"/>
      <c r="E15" s="100"/>
    </row>
    <row r="16" spans="1:6" ht="34.5" customHeight="1" x14ac:dyDescent="0.2">
      <c r="A16" s="53" t="s">
        <v>144</v>
      </c>
      <c r="B16" s="62">
        <f>SUM(B11:B15)</f>
        <v>0</v>
      </c>
      <c r="C16" s="70" t="str">
        <f>IF(SUBTOTAL(3,B11:B15)=SUBTOTAL(103,B11:B15),'Summary and sign-off'!$A$48,'Summary and sign-off'!$A$49)</f>
        <v>Check - there are no hidden rows with data</v>
      </c>
      <c r="D16" s="139" t="str">
        <f>IF('Summary and sign-off'!F58='Summary and sign-off'!F54,'Summary and sign-off'!A51,'Summary and sign-off'!A50)</f>
        <v>Check - each entry provides sufficient information</v>
      </c>
      <c r="E16" s="139"/>
      <c r="F16" s="2"/>
    </row>
    <row r="17" spans="1:6" x14ac:dyDescent="0.2">
      <c r="A17" s="18"/>
      <c r="B17" s="17"/>
      <c r="C17" s="17"/>
      <c r="D17" s="17"/>
      <c r="E17" s="17"/>
    </row>
    <row r="18" spans="1:6" x14ac:dyDescent="0.2">
      <c r="A18" s="18" t="s">
        <v>74</v>
      </c>
      <c r="B18" s="19"/>
      <c r="C18" s="17"/>
      <c r="D18" s="17"/>
      <c r="E18" s="17"/>
    </row>
    <row r="19" spans="1:6" ht="12.75" customHeight="1" x14ac:dyDescent="0.2">
      <c r="A19" s="20" t="s">
        <v>145</v>
      </c>
      <c r="B19" s="20"/>
      <c r="C19" s="20"/>
      <c r="D19" s="20"/>
      <c r="E19" s="20"/>
    </row>
    <row r="20" spans="1:6" x14ac:dyDescent="0.2">
      <c r="A20" s="20" t="s">
        <v>146</v>
      </c>
      <c r="B20" s="20"/>
      <c r="C20" s="28"/>
      <c r="D20" s="28"/>
      <c r="E20" s="28"/>
    </row>
    <row r="21" spans="1:6" x14ac:dyDescent="0.2">
      <c r="A21" s="20" t="s">
        <v>80</v>
      </c>
      <c r="B21" s="19"/>
      <c r="C21" s="17"/>
      <c r="D21" s="17"/>
      <c r="E21" s="17"/>
      <c r="F21" s="17"/>
    </row>
    <row r="22" spans="1:6" x14ac:dyDescent="0.2">
      <c r="A22" s="20" t="s">
        <v>147</v>
      </c>
      <c r="B22" s="20"/>
      <c r="C22" s="28"/>
      <c r="D22" s="28"/>
      <c r="E22" s="28"/>
    </row>
    <row r="23" spans="1:6" ht="12.75" customHeight="1" x14ac:dyDescent="0.2">
      <c r="A23" s="20" t="s">
        <v>148</v>
      </c>
      <c r="B23" s="20"/>
      <c r="C23" s="22"/>
      <c r="D23" s="22"/>
      <c r="E23" s="22"/>
    </row>
    <row r="24" spans="1:6" x14ac:dyDescent="0.2">
      <c r="A24" s="17"/>
      <c r="B24" s="17"/>
      <c r="C24" s="17"/>
      <c r="D24" s="17"/>
      <c r="E24" s="17"/>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2" sqref="C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0" t="s">
        <v>110</v>
      </c>
      <c r="B1" s="140"/>
      <c r="C1" s="140"/>
      <c r="D1" s="140"/>
      <c r="E1" s="140"/>
    </row>
    <row r="2" spans="1:6" ht="21" customHeight="1" x14ac:dyDescent="0.2">
      <c r="A2" s="3" t="s">
        <v>111</v>
      </c>
      <c r="B2" s="138" t="str">
        <f>'Summary and sign-off'!B2:F2</f>
        <v>Crown Law</v>
      </c>
      <c r="C2" s="138"/>
      <c r="D2" s="138"/>
      <c r="E2" s="138"/>
    </row>
    <row r="3" spans="1:6" ht="31.5" x14ac:dyDescent="0.2">
      <c r="A3" s="3" t="s">
        <v>149</v>
      </c>
      <c r="B3" s="138" t="str">
        <f>'Summary and sign-off'!B3:F3</f>
        <v>Una Jagose KC</v>
      </c>
      <c r="C3" s="138"/>
      <c r="D3" s="138"/>
      <c r="E3" s="138"/>
    </row>
    <row r="4" spans="1:6" ht="21" customHeight="1" x14ac:dyDescent="0.2">
      <c r="A4" s="3" t="s">
        <v>113</v>
      </c>
      <c r="B4" s="138">
        <f>'Summary and sign-off'!B4:F4</f>
        <v>45108</v>
      </c>
      <c r="C4" s="138"/>
      <c r="D4" s="138"/>
      <c r="E4" s="138"/>
    </row>
    <row r="5" spans="1:6" ht="21" customHeight="1" x14ac:dyDescent="0.2">
      <c r="A5" s="3" t="s">
        <v>114</v>
      </c>
      <c r="B5" s="138">
        <f>'Summary and sign-off'!B5:F5</f>
        <v>45473</v>
      </c>
      <c r="C5" s="138"/>
      <c r="D5" s="138"/>
      <c r="E5" s="138"/>
    </row>
    <row r="6" spans="1:6" ht="21" customHeight="1" x14ac:dyDescent="0.2">
      <c r="A6" s="3" t="s">
        <v>115</v>
      </c>
      <c r="B6" s="133" t="s">
        <v>82</v>
      </c>
      <c r="C6" s="133"/>
      <c r="D6" s="133"/>
      <c r="E6" s="133"/>
      <c r="F6" s="23"/>
    </row>
    <row r="7" spans="1:6" ht="21" customHeight="1" x14ac:dyDescent="0.2">
      <c r="A7" s="3" t="s">
        <v>56</v>
      </c>
      <c r="B7" s="133" t="s">
        <v>84</v>
      </c>
      <c r="C7" s="133"/>
      <c r="D7" s="133"/>
      <c r="E7" s="133"/>
      <c r="F7" s="23"/>
    </row>
    <row r="8" spans="1:6" ht="35.25" customHeight="1" x14ac:dyDescent="0.2">
      <c r="A8" s="143" t="s">
        <v>150</v>
      </c>
      <c r="B8" s="143"/>
      <c r="C8" s="150"/>
      <c r="D8" s="150"/>
      <c r="E8" s="150"/>
    </row>
    <row r="9" spans="1:6" ht="35.25" customHeight="1" x14ac:dyDescent="0.2">
      <c r="A9" s="151" t="s">
        <v>151</v>
      </c>
      <c r="B9" s="152"/>
      <c r="C9" s="152"/>
      <c r="D9" s="152"/>
      <c r="E9" s="152"/>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v>45473</v>
      </c>
      <c r="B12" s="118">
        <v>1549</v>
      </c>
      <c r="C12" s="122" t="s">
        <v>173</v>
      </c>
      <c r="D12" s="122" t="s">
        <v>174</v>
      </c>
      <c r="E12" s="123"/>
    </row>
    <row r="13" spans="1:6" s="2" customFormat="1" x14ac:dyDescent="0.2">
      <c r="A13" s="117">
        <v>45473</v>
      </c>
      <c r="B13" s="118">
        <v>152.16999999999999</v>
      </c>
      <c r="C13" s="122" t="s">
        <v>176</v>
      </c>
      <c r="D13" s="122" t="s">
        <v>175</v>
      </c>
      <c r="E13" s="123"/>
    </row>
    <row r="14" spans="1:6" s="2" customFormat="1" x14ac:dyDescent="0.2">
      <c r="A14" s="117">
        <v>45473</v>
      </c>
      <c r="B14" s="118">
        <v>189.26</v>
      </c>
      <c r="C14" s="122" t="s">
        <v>177</v>
      </c>
      <c r="D14" s="122" t="s">
        <v>178</v>
      </c>
      <c r="E14" s="123"/>
    </row>
    <row r="15" spans="1:6" s="2" customFormat="1" x14ac:dyDescent="0.2">
      <c r="A15" s="117">
        <v>45374</v>
      </c>
      <c r="B15" s="118">
        <v>199.13</v>
      </c>
      <c r="C15" s="122" t="s">
        <v>179</v>
      </c>
      <c r="D15" s="122" t="s">
        <v>175</v>
      </c>
      <c r="E15" s="123"/>
    </row>
    <row r="16" spans="1:6" s="2" customFormat="1" x14ac:dyDescent="0.2">
      <c r="A16" s="121"/>
      <c r="B16" s="118"/>
      <c r="C16" s="122"/>
      <c r="D16" s="122"/>
      <c r="E16" s="123"/>
    </row>
    <row r="17" spans="1:6" s="2" customFormat="1" hidden="1" x14ac:dyDescent="0.2">
      <c r="A17" s="98"/>
      <c r="B17" s="95"/>
      <c r="C17" s="99"/>
      <c r="D17" s="99"/>
      <c r="E17" s="100"/>
    </row>
    <row r="18" spans="1:6" ht="34.5" customHeight="1" x14ac:dyDescent="0.2">
      <c r="A18" s="53" t="s">
        <v>154</v>
      </c>
      <c r="B18" s="62">
        <f>SUM(B11:B17)</f>
        <v>2089.56</v>
      </c>
      <c r="C18" s="70" t="str">
        <f>IF(SUBTOTAL(3,B11:B17)=SUBTOTAL(103,B11:B17),'Summary and sign-off'!$A$48,'Summary and sign-off'!$A$49)</f>
        <v>Check - there are no hidden rows with data</v>
      </c>
      <c r="D18" s="139" t="str">
        <f>IF('Summary and sign-off'!F59='Summary and sign-off'!F54,'Summary and sign-off'!A51,'Summary and sign-off'!A50)</f>
        <v>Check - each entry provides sufficient information</v>
      </c>
      <c r="E18" s="139"/>
    </row>
    <row r="19" spans="1:6" ht="14.1" customHeight="1" x14ac:dyDescent="0.2">
      <c r="B19" s="17"/>
      <c r="C19" s="17"/>
      <c r="D19" s="17"/>
      <c r="E19" s="17"/>
    </row>
    <row r="20" spans="1:6" x14ac:dyDescent="0.2">
      <c r="A20" s="18" t="s">
        <v>155</v>
      </c>
      <c r="B20" s="17"/>
      <c r="C20" s="17"/>
      <c r="D20" s="17"/>
      <c r="E20" s="17"/>
    </row>
    <row r="21" spans="1:6" ht="12.6" customHeight="1" x14ac:dyDescent="0.2">
      <c r="A21" s="20" t="s">
        <v>133</v>
      </c>
      <c r="B21" s="17"/>
      <c r="C21" s="17"/>
      <c r="D21" s="17"/>
      <c r="E21" s="17"/>
    </row>
    <row r="22" spans="1:6" x14ac:dyDescent="0.2">
      <c r="A22" s="20" t="s">
        <v>80</v>
      </c>
      <c r="B22" s="19"/>
      <c r="C22" s="17"/>
      <c r="D22" s="17"/>
      <c r="E22" s="17"/>
      <c r="F22" s="17"/>
    </row>
    <row r="23" spans="1:6" x14ac:dyDescent="0.2">
      <c r="A23" s="20" t="s">
        <v>147</v>
      </c>
      <c r="C23" s="17"/>
      <c r="D23" s="17"/>
      <c r="E23" s="17"/>
      <c r="F23" s="17"/>
    </row>
    <row r="24" spans="1:6" ht="12.75" customHeight="1" x14ac:dyDescent="0.2">
      <c r="A24" s="20" t="s">
        <v>148</v>
      </c>
      <c r="B24" s="25"/>
      <c r="C24" s="22"/>
      <c r="D24" s="22"/>
      <c r="E24" s="22"/>
      <c r="F24" s="22"/>
    </row>
    <row r="25" spans="1:6" x14ac:dyDescent="0.2">
      <c r="B25" s="26"/>
      <c r="C25" s="17"/>
      <c r="D25" s="17"/>
      <c r="E25" s="17"/>
    </row>
    <row r="26" spans="1:6" hidden="1" x14ac:dyDescent="0.2">
      <c r="A26" s="17"/>
      <c r="B26" s="17"/>
      <c r="C26" s="17"/>
      <c r="D26" s="17"/>
    </row>
    <row r="27" spans="1:6" ht="12.75" hidden="1" customHeight="1" x14ac:dyDescent="0.2"/>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hidden="1" x14ac:dyDescent="0.2">
      <c r="A31" s="17"/>
      <c r="B31" s="17"/>
      <c r="C31" s="17"/>
      <c r="D31" s="17"/>
      <c r="E31" s="17"/>
    </row>
    <row r="32" spans="1:6" hidden="1" x14ac:dyDescent="0.2">
      <c r="A32" s="17"/>
      <c r="B32" s="17"/>
      <c r="C32" s="17"/>
      <c r="D32" s="17"/>
      <c r="E32" s="17"/>
    </row>
    <row r="33" x14ac:dyDescent="0.2"/>
    <row r="34" x14ac:dyDescent="0.2"/>
    <row r="35" x14ac:dyDescent="0.2"/>
    <row r="36" x14ac:dyDescent="0.2"/>
    <row r="37" x14ac:dyDescent="0.2"/>
    <row r="38" x14ac:dyDescent="0.2"/>
    <row r="39" x14ac:dyDescent="0.2"/>
  </sheetData>
  <sheetProtection sheet="1" formatCells="0" insertRows="0" deleteRows="0"/>
  <mergeCells count="10">
    <mergeCell ref="D18:E1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5" zoomScaleNormal="100" workbookViewId="0">
      <selection activeCell="A8" sqref="A8:F8"/>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140" t="s">
        <v>156</v>
      </c>
      <c r="B1" s="140"/>
      <c r="C1" s="140"/>
      <c r="D1" s="140"/>
      <c r="E1" s="140"/>
      <c r="F1" s="140"/>
    </row>
    <row r="2" spans="1:7" ht="21" customHeight="1" x14ac:dyDescent="0.2">
      <c r="A2" s="3" t="s">
        <v>111</v>
      </c>
      <c r="B2" s="138" t="str">
        <f>'Summary and sign-off'!B2:F2</f>
        <v>Crown Law</v>
      </c>
      <c r="C2" s="138"/>
      <c r="D2" s="138"/>
      <c r="E2" s="138"/>
      <c r="F2" s="138"/>
    </row>
    <row r="3" spans="1:7" ht="31.5" x14ac:dyDescent="0.2">
      <c r="A3" s="3" t="s">
        <v>112</v>
      </c>
      <c r="B3" s="138" t="str">
        <f>'Summary and sign-off'!B3:F3</f>
        <v>Una Jagose KC</v>
      </c>
      <c r="C3" s="138"/>
      <c r="D3" s="138"/>
      <c r="E3" s="138"/>
      <c r="F3" s="138"/>
    </row>
    <row r="4" spans="1:7" ht="21" customHeight="1" x14ac:dyDescent="0.2">
      <c r="A4" s="3" t="s">
        <v>113</v>
      </c>
      <c r="B4" s="138">
        <f>'Summary and sign-off'!B4:F4</f>
        <v>45108</v>
      </c>
      <c r="C4" s="138"/>
      <c r="D4" s="138"/>
      <c r="E4" s="138"/>
      <c r="F4" s="138"/>
    </row>
    <row r="5" spans="1:7" ht="21" customHeight="1" x14ac:dyDescent="0.2">
      <c r="A5" s="3" t="s">
        <v>114</v>
      </c>
      <c r="B5" s="138">
        <f>'Summary and sign-off'!B5:F5</f>
        <v>45473</v>
      </c>
      <c r="C5" s="138"/>
      <c r="D5" s="138"/>
      <c r="E5" s="138"/>
      <c r="F5" s="138"/>
    </row>
    <row r="6" spans="1:7" ht="21" customHeight="1" x14ac:dyDescent="0.2">
      <c r="A6" s="3" t="s">
        <v>157</v>
      </c>
      <c r="B6" s="133" t="s">
        <v>82</v>
      </c>
      <c r="C6" s="133"/>
      <c r="D6" s="133"/>
      <c r="E6" s="133"/>
      <c r="F6" s="133"/>
    </row>
    <row r="7" spans="1:7" ht="21" customHeight="1" x14ac:dyDescent="0.2">
      <c r="A7" s="3" t="s">
        <v>56</v>
      </c>
      <c r="B7" s="133" t="s">
        <v>84</v>
      </c>
      <c r="C7" s="133"/>
      <c r="D7" s="133"/>
      <c r="E7" s="133"/>
      <c r="F7" s="133"/>
    </row>
    <row r="8" spans="1:7" ht="36" customHeight="1" x14ac:dyDescent="0.2">
      <c r="A8" s="143" t="s">
        <v>158</v>
      </c>
      <c r="B8" s="143"/>
      <c r="C8" s="143"/>
      <c r="D8" s="143"/>
      <c r="E8" s="143"/>
      <c r="F8" s="143"/>
    </row>
    <row r="9" spans="1:7" ht="36" customHeight="1" x14ac:dyDescent="0.2">
      <c r="A9" s="151" t="s">
        <v>159</v>
      </c>
      <c r="B9" s="152"/>
      <c r="C9" s="152"/>
      <c r="D9" s="152"/>
      <c r="E9" s="152"/>
      <c r="F9" s="152"/>
    </row>
    <row r="10" spans="1:7" ht="39" customHeight="1" x14ac:dyDescent="0.2">
      <c r="A10" s="24" t="s">
        <v>119</v>
      </c>
      <c r="B10" s="112" t="s">
        <v>160</v>
      </c>
      <c r="C10" s="112" t="s">
        <v>161</v>
      </c>
      <c r="D10" s="112" t="s">
        <v>162</v>
      </c>
      <c r="E10" s="112" t="s">
        <v>163</v>
      </c>
      <c r="F10" s="112" t="s">
        <v>164</v>
      </c>
    </row>
    <row r="11" spans="1:7" s="2" customFormat="1" x14ac:dyDescent="0.2">
      <c r="A11" s="117"/>
      <c r="B11" s="122"/>
      <c r="C11" s="125"/>
      <c r="D11" s="122"/>
      <c r="E11" s="126"/>
      <c r="F11" s="123"/>
    </row>
    <row r="12" spans="1:7" s="2" customFormat="1" x14ac:dyDescent="0.2">
      <c r="A12" s="117"/>
      <c r="B12" s="124"/>
      <c r="C12" s="125"/>
      <c r="D12" s="124"/>
      <c r="E12" s="126"/>
      <c r="F12" s="127"/>
    </row>
    <row r="13" spans="1:7" s="2" customFormat="1" x14ac:dyDescent="0.2">
      <c r="A13" s="117"/>
      <c r="B13" s="124"/>
      <c r="C13" s="125"/>
      <c r="D13" s="124"/>
      <c r="E13" s="126"/>
      <c r="F13" s="127"/>
    </row>
    <row r="14" spans="1:7" s="2" customFormat="1" x14ac:dyDescent="0.2">
      <c r="A14" s="117"/>
      <c r="B14" s="124"/>
      <c r="C14" s="125"/>
      <c r="D14" s="124"/>
      <c r="E14" s="126"/>
      <c r="F14" s="127"/>
    </row>
    <row r="15" spans="1:7" s="2" customFormat="1" hidden="1" x14ac:dyDescent="0.2">
      <c r="A15" s="94"/>
      <c r="B15" s="99"/>
      <c r="C15" s="101"/>
      <c r="D15" s="99"/>
      <c r="E15" s="102"/>
      <c r="F15" s="100"/>
    </row>
    <row r="16" spans="1:7" ht="34.5" customHeight="1" x14ac:dyDescent="0.2">
      <c r="A16" s="113" t="s">
        <v>165</v>
      </c>
      <c r="B16" s="114" t="s">
        <v>166</v>
      </c>
      <c r="C16" s="115">
        <f>C17+C18</f>
        <v>0</v>
      </c>
      <c r="D16" s="116" t="str">
        <f>IF(SUBTOTAL(3,C11:C15)=SUBTOTAL(103,C11:C15),'Summary and sign-off'!$A$48,'Summary and sign-off'!$A$49)</f>
        <v>Check - there are no hidden rows with data</v>
      </c>
      <c r="E16" s="139" t="str">
        <f>IF('Summary and sign-off'!F60='Summary and sign-off'!F54,'Summary and sign-off'!A52,'Summary and sign-off'!A50)</f>
        <v>Check - each entry provides sufficient information</v>
      </c>
      <c r="F16" s="139"/>
      <c r="G16" s="2"/>
    </row>
    <row r="17" spans="1:6" ht="25.5" customHeight="1" x14ac:dyDescent="0.25">
      <c r="A17" s="54"/>
      <c r="B17" s="55" t="s">
        <v>97</v>
      </c>
      <c r="C17" s="56">
        <f>COUNTIF(C11:C15,'Summary and sign-off'!A45)</f>
        <v>0</v>
      </c>
      <c r="D17" s="14"/>
      <c r="E17" s="15"/>
      <c r="F17" s="16"/>
    </row>
    <row r="18" spans="1:6" ht="25.5" customHeight="1" x14ac:dyDescent="0.25">
      <c r="A18" s="54"/>
      <c r="B18" s="55" t="s">
        <v>98</v>
      </c>
      <c r="C18" s="56">
        <f>COUNTIF(C11:C15,'Summary and sign-off'!A46)</f>
        <v>0</v>
      </c>
      <c r="D18" s="14"/>
      <c r="E18" s="15"/>
      <c r="F18" s="16"/>
    </row>
    <row r="19" spans="1:6" x14ac:dyDescent="0.2">
      <c r="A19" s="17"/>
      <c r="B19" s="18"/>
      <c r="C19" s="17"/>
      <c r="D19" s="19"/>
      <c r="E19" s="19"/>
      <c r="F19" s="17"/>
    </row>
    <row r="20" spans="1:6" x14ac:dyDescent="0.2">
      <c r="A20" s="18" t="s">
        <v>155</v>
      </c>
      <c r="B20" s="18"/>
      <c r="C20" s="18"/>
      <c r="D20" s="18"/>
      <c r="E20" s="18"/>
      <c r="F20" s="18"/>
    </row>
    <row r="21" spans="1:6" ht="12.6" customHeight="1" x14ac:dyDescent="0.2">
      <c r="A21" s="20" t="s">
        <v>133</v>
      </c>
      <c r="B21" s="17"/>
      <c r="C21" s="17"/>
      <c r="D21" s="17"/>
      <c r="E21" s="17"/>
    </row>
    <row r="22" spans="1:6" x14ac:dyDescent="0.2">
      <c r="A22" s="20" t="s">
        <v>80</v>
      </c>
      <c r="B22" s="19"/>
      <c r="C22" s="17"/>
      <c r="D22" s="17"/>
      <c r="E22" s="17"/>
      <c r="F22" s="17"/>
    </row>
    <row r="23" spans="1:6" x14ac:dyDescent="0.2">
      <c r="A23" s="20" t="s">
        <v>167</v>
      </c>
      <c r="B23" s="21"/>
      <c r="C23" s="21"/>
      <c r="D23" s="21"/>
      <c r="E23" s="21"/>
      <c r="F23" s="21"/>
    </row>
    <row r="24" spans="1:6" ht="12.75" customHeight="1" x14ac:dyDescent="0.2">
      <c r="A24" s="20" t="s">
        <v>168</v>
      </c>
      <c r="B24" s="17"/>
      <c r="C24" s="17"/>
      <c r="D24" s="17"/>
      <c r="E24" s="17"/>
      <c r="F24" s="17"/>
    </row>
    <row r="25" spans="1:6" ht="12.95" customHeight="1" x14ac:dyDescent="0.2">
      <c r="A25" s="20" t="s">
        <v>169</v>
      </c>
      <c r="B25" s="17"/>
      <c r="C25" s="17"/>
      <c r="D25" s="17"/>
      <c r="E25" s="17"/>
      <c r="F25" s="17"/>
    </row>
    <row r="26" spans="1:6" x14ac:dyDescent="0.2">
      <c r="A26" s="20" t="s">
        <v>170</v>
      </c>
      <c r="C26" s="17"/>
      <c r="D26" s="17"/>
      <c r="E26" s="17"/>
      <c r="F26" s="17"/>
    </row>
    <row r="27" spans="1:6" ht="12.75" customHeight="1" x14ac:dyDescent="0.2">
      <c r="A27" s="20" t="s">
        <v>148</v>
      </c>
      <c r="B27" s="20"/>
      <c r="C27" s="22"/>
      <c r="D27" s="22"/>
      <c r="E27" s="22"/>
      <c r="F27" s="22"/>
    </row>
    <row r="28" spans="1:6" ht="12.75" customHeight="1" x14ac:dyDescent="0.2">
      <c r="A28" s="20"/>
      <c r="B28" s="20"/>
      <c r="C28" s="22"/>
      <c r="D28" s="22"/>
      <c r="E28" s="22"/>
      <c r="F28" s="22"/>
    </row>
    <row r="29" spans="1:6" ht="12.75" hidden="1" customHeight="1" x14ac:dyDescent="0.2">
      <c r="A29" s="20"/>
      <c r="B29" s="20"/>
      <c r="C29" s="22"/>
      <c r="D29" s="22"/>
      <c r="E29" s="22"/>
      <c r="F29" s="22"/>
    </row>
    <row r="30" spans="1:6" x14ac:dyDescent="0.2"/>
    <row r="31" spans="1:6" x14ac:dyDescent="0.2"/>
    <row r="32" spans="1:6" hidden="1" x14ac:dyDescent="0.2">
      <c r="A32" s="18"/>
      <c r="B32" s="18"/>
      <c r="C32" s="18"/>
      <c r="D32" s="18"/>
      <c r="E32" s="18"/>
      <c r="F32" s="18"/>
    </row>
    <row r="33" spans="1:6" hidden="1" x14ac:dyDescent="0.2">
      <c r="A33" s="18"/>
      <c r="B33" s="18"/>
      <c r="C33" s="18"/>
      <c r="D33" s="18"/>
      <c r="E33" s="18"/>
      <c r="F33" s="18"/>
    </row>
    <row r="34" spans="1:6" hidden="1" x14ac:dyDescent="0.2">
      <c r="A34" s="18"/>
      <c r="B34" s="18"/>
      <c r="C34" s="18"/>
      <c r="D34" s="18"/>
      <c r="E34" s="18"/>
      <c r="F34" s="18"/>
    </row>
    <row r="35" spans="1:6" hidden="1" x14ac:dyDescent="0.2">
      <c r="A35" s="18"/>
      <c r="B35" s="18"/>
      <c r="C35" s="18"/>
      <c r="D35" s="18"/>
      <c r="E35" s="18"/>
      <c r="F35" s="18"/>
    </row>
    <row r="36" spans="1:6" hidden="1" x14ac:dyDescent="0.2">
      <c r="A36" s="18"/>
      <c r="B36" s="18"/>
      <c r="C36" s="18"/>
      <c r="D36" s="18"/>
      <c r="E36" s="18"/>
      <c r="F36" s="18"/>
    </row>
    <row r="37" spans="1:6" x14ac:dyDescent="0.2"/>
    <row r="38" spans="1:6" x14ac:dyDescent="0.2"/>
    <row r="39" spans="1:6" x14ac:dyDescent="0.2"/>
    <row r="40" spans="1:6" x14ac:dyDescent="0.2"/>
    <row r="41" spans="1:6" x14ac:dyDescent="0.2"/>
    <row r="42" spans="1:6" x14ac:dyDescent="0.2"/>
    <row r="45" spans="1:6" x14ac:dyDescent="0.2"/>
  </sheetData>
  <sheetProtection sheet="1"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customXML/item5.xml>��< ? x m l   v e r s i o n = " 1 . 0 "   e n c o d i n g = " u t f - 1 6 " ? >  
 < p r o p e r t i e s   x m l n s = " h t t p : / / w w w . i m a n a g e . c o m / w o r k / x m l s c h e m a " >  
     < d o c u m e n t i d > D O C S ! 8 0 5 9 5 3 1 . 1 < / d o c u m e n t i d >  
     < s e n d e r i d > U N D E R H I L L E < / s e n d e r i d >  
     < s e n d e r e m a i l > E L I Z A B E T H . U N D E R H I L L @ C R O W N L A W . G O V T . N Z < / s e n d e r e m a i l >  
     < l a s t m o d i f i e d > 2 0 2 4 - 0 7 - 3 0 T 1 0 : 2 4 : 0 9 . 0 0 0 0 0 0 0 + 1 2 : 0 0 < / l a s t m o d i f i e d >  
     < d a t a b a s e > D O C S < / 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Elizabeth Underhill</cp:lastModifiedBy>
  <cp:revision/>
  <dcterms:created xsi:type="dcterms:W3CDTF">2010-10-17T20:59:02Z</dcterms:created>
  <dcterms:modified xsi:type="dcterms:W3CDTF">2024-07-29T22:24:09Z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